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1 квартал\АЭФ - СВ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Лист2!$A$1:$H$41</definedName>
  </definedNames>
  <calcPr calcId="152511"/>
</workbook>
</file>

<file path=xl/calcChain.xml><?xml version="1.0" encoding="utf-8"?>
<calcChain xmlns="http://schemas.openxmlformats.org/spreadsheetml/2006/main">
  <c r="C30" i="1" l="1"/>
  <c r="C25" i="1"/>
  <c r="D30" i="1" l="1"/>
  <c r="D25" i="1"/>
  <c r="B30" i="1" l="1"/>
  <c r="G30" i="1" l="1"/>
  <c r="G25" i="1"/>
  <c r="G20" i="1"/>
  <c r="G15" i="1"/>
  <c r="G10" i="1"/>
  <c r="E31" i="1" l="1"/>
  <c r="D31" i="1"/>
  <c r="C31" i="1"/>
  <c r="E26" i="1"/>
  <c r="D26" i="1"/>
  <c r="C26" i="1"/>
  <c r="E21" i="1"/>
  <c r="D21" i="1"/>
  <c r="C21" i="1"/>
  <c r="E16" i="1"/>
  <c r="D16" i="1"/>
  <c r="C16" i="1"/>
  <c r="E11" i="1"/>
  <c r="D11" i="1"/>
  <c r="C11" i="1"/>
  <c r="D32" i="1" l="1"/>
  <c r="C32" i="1"/>
  <c r="E32" i="1"/>
  <c r="H31" i="1"/>
  <c r="F31" i="1"/>
  <c r="B31" i="1"/>
  <c r="H26" i="1"/>
  <c r="F26" i="1"/>
  <c r="B26" i="1"/>
  <c r="H11" i="1" l="1"/>
  <c r="F11" i="1"/>
  <c r="B11" i="1"/>
  <c r="B16" i="1"/>
  <c r="F16" i="1"/>
  <c r="H16" i="1"/>
  <c r="H21" i="1" l="1"/>
  <c r="H39" i="1" s="1"/>
  <c r="F21" i="1"/>
  <c r="F32" i="1" s="1"/>
  <c r="B21" i="1"/>
  <c r="B32" i="1" s="1"/>
</calcChain>
</file>

<file path=xl/sharedStrings.xml><?xml version="1.0" encoding="utf-8"?>
<sst xmlns="http://schemas.openxmlformats.org/spreadsheetml/2006/main" count="91" uniqueCount="54">
  <si>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</si>
  <si>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</si>
  <si>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</si>
  <si>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</si>
  <si>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</si>
  <si>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</si>
  <si>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</si>
  <si>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</si>
  <si>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</si>
  <si>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</si>
  <si>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</si>
  <si>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</si>
  <si>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</si>
  <si>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</si>
  <si>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Е.Л.Овечкина</t>
  </si>
  <si>
    <t>№ поставщика, указанный в таблице</t>
  </si>
  <si>
    <t>ООО "Урал-Регион", Екатеринбург</t>
  </si>
  <si>
    <t>Системный блок компьютера</t>
  </si>
  <si>
    <t>Код ОКПД:
30.02.15.212</t>
  </si>
  <si>
    <t>Монитор 24"</t>
  </si>
  <si>
    <t>Код ОКПД:
32.30.20.512</t>
  </si>
  <si>
    <t>Код ОКПД:
30.02.16.194</t>
  </si>
  <si>
    <t>Многофункциональное устройство А4</t>
  </si>
  <si>
    <t>МФУ Kyocera лазерный FS-1035MFP DP A4 35стр 
копир/принтер/сканер USB 2.0 дуплекс сеть ADF</t>
  </si>
  <si>
    <t>Код ОКПД:
30.02.16.122</t>
  </si>
  <si>
    <t>Принтер лазерный цветной А3 + привод DVD-RW внешний + привод FDD USB</t>
  </si>
  <si>
    <t>Принтер лазерный цветной  HP Color LaserJet Professional CP5225n Printer (A3, 600dpi, 20(20)ppm, 192Mb, 2trays 250+100, USB/LAN) [CE711A] + Модуль оперативной памяти Kingston for HP/Compaq LaserJet P2015, P3005 (CB423A) 256Mb DDR-II SDRAM Module [KTH-LJ2015/256] +Привод DVD+/-RW Lite-On eTAU108-02 top load slim ext черный +Привод FDD USB</t>
  </si>
  <si>
    <t xml:space="preserve">Системный блок (i5 3570 / 2x4Гб/ 500 Гб WD/ картридер/ HDMI/ noDVD/ InWin PE-689 500W/ SVEN Elegance 5700 White/ Logitech B100 Opt USB </t>
  </si>
  <si>
    <t xml:space="preserve">Монитор Benq 24" GL2460HM Glossy-Black TN LED 5ms 16:9 DVI HDMI M/M 12M:1 250cd </t>
  </si>
  <si>
    <t>Системный блок в составе : i5 3570 / 8Гб/ 500 Гб WD/ картридер/ HDMI/ noDVD/ InWin PE-689 500W/ Elegance 5700 White/ мышь 
USB</t>
  </si>
  <si>
    <t>Монитор Benq 24" GL2460HM</t>
  </si>
  <si>
    <t>МФУ Kyocera лазерный FS-1035MF</t>
  </si>
  <si>
    <t>Принтер лазерный цветной  HP Color CP5225n (CE711A) + ОЗУ Kingston для принтера 256Mb DDR-II (KTH-LJ2015/256) + Внешний привод FDD USB + Внешний привод DVDRW Lite-On eTAU108-02 черный</t>
  </si>
  <si>
    <t>Системный блок: 
- Процессор i5 3570 
- ОЗУ 2x4Гб 
- Жесткий диск 500 Гб WD 
- Внутренний картридер 
- Корпус InWin PE-689 500W 
- Клавиатура SVEN Elegance 5700 White 
- Мышь Logitech B100 Opt USB</t>
  </si>
  <si>
    <t>Лазерное МФУ Kyocera FS-1035MFP</t>
  </si>
  <si>
    <t>Принтер лазерный цветной  HP CP5225n + Модуль памяти Kingston for HP/Compaq LaserJet P2015, 256Mb 
DDR-II KTH-LJ2015/256 + Привод FDD внешний (USB) + Привод DVDRW Lite-On внешний черный</t>
  </si>
  <si>
    <t>Многофункциональное устройство А3 + тонер-картридж</t>
  </si>
  <si>
    <t>МФУ Лазерный Kyocera FS-6525MFP (1102MX3NL0) A3 Duplex Net 25стрA4 копир/принтер/сканер USB 2.0 ADF +Тонер-картридж Kyocera FS-6025MFP/B/ FS-6030MFP type TK-
475 15000 стр.</t>
  </si>
  <si>
    <t xml:space="preserve">МФУ лазерный Kyocera FS-6525MFP + Картридж Kyocera TK-475 15000 стр </t>
  </si>
  <si>
    <t xml:space="preserve">МФУ Kyocera FS-6525MFP (1102MX3NL0) + Картридж Kyocera для FS-6025MFP/B/ FS-6030MFP TK-475 </t>
  </si>
  <si>
    <t>Наименование товара, техн. характеристики</t>
  </si>
  <si>
    <t xml:space="preserve">Способ размещения заказа: </t>
  </si>
  <si>
    <t>Предмет муниципального контракта:</t>
  </si>
  <si>
    <t>поставка средств вычислительной техники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</si>
  <si>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</si>
  <si>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</si>
  <si>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Дата составления: 06.03.2014</t>
  </si>
  <si>
    <t>Исполнитель: Работник контрактной службы, тел. 5-00-47</t>
  </si>
  <si>
    <t>Начальная (максимальная) цена контракта:</t>
  </si>
  <si>
    <t>аукцион в электронной форме</t>
  </si>
  <si>
    <t>цена, руб</t>
  </si>
  <si>
    <t>(343) 2-700-600, www.elbit-systems.ru, исходная информация: коммерческое предложение от 05.03.2014 № 042</t>
  </si>
  <si>
    <t>(343) 353-25-73, исходная информация: коммерческое предложение от 05.03.2014 № 029</t>
  </si>
  <si>
    <t>(912) 240-93-97, www.asteria-trade.ru, исходная информация: письмо от 05.03.2014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</si>
</sst>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7"/>
      <name val="Times New Roman"/>
      <family val="1"/>
      <charset val="1"/>
    </font>
    <font>
      <sz val="8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4" fontId="4" fillId="2" borderId="7" xfId="0" applyNumberFormat="1" applyFont="1" applyFill="1" applyBorder="1"/>
    <xf numFmtId="0" fontId="7" fillId="3" borderId="1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25" xfId="0" applyFont="1" applyFill="1" applyBorder="1" applyAlignment="1">
      <alignment horizontal="center" vertical="center" wrapText="1"/>
    </xf>
    <xf numFmtId="4" fontId="14" fillId="0" borderId="25" xfId="0" applyNumberFormat="1" applyFont="1" applyBorder="1" applyAlignment="1">
      <alignment horizontal="right" vertical="center" wrapText="1"/>
    </xf>
    <xf numFmtId="0" fontId="15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27" xfId="0" applyFont="1" applyFill="1" applyBorder="1" applyAlignment="1">
      <alignment horizontal="center" vertical="top" wrapText="1"/>
    </xf>
    <xf numFmtId="0" fontId="7" fillId="5" borderId="2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6" fillId="0" borderId="8" xfId="1" applyNumberFormat="1" applyFont="1" applyBorder="1" applyAlignment="1" applyProtection="1">
      <alignment horizontal="left" vertical="top" wrapText="1"/>
    </xf>
    <xf numFmtId="49" fontId="6" fillId="0" borderId="10" xfId="1" applyNumberFormat="1" applyFont="1" applyBorder="1" applyAlignment="1" applyProtection="1">
      <alignment horizontal="left" vertical="top" wrapText="1"/>
    </xf>
    <xf numFmtId="49" fontId="6" fillId="0" borderId="9" xfId="1" applyNumberFormat="1" applyFont="1" applyBorder="1" applyAlignment="1" applyProtection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145" zoomScaleNormal="145" zoomScaleSheetLayoutView="100" workbookViewId="0">
      <pane xSplit="1" ySplit="1" topLeftCell="B29" activePane="bottomRight" state="frozen"/>
      <selection pane="topRight" activeCell="B1" sqref="B1"/>
      <selection pane="bottomLeft" activeCell="A107" sqref="A107"/>
      <selection pane="bottomRight" activeCell="B14" sqref="B14"/>
    </sheetView>
  </sheetViews>
  <sheetFormatPr defaultColWidth="11.5703125" defaultRowHeight="12.75" x14ac:dyDescent="0.2"/>
  <cols>
    <col min="1" max="1" width="20.28515625" style="1" customWidth="1"/>
    <col min="2" max="6" width="17.140625" style="1" customWidth="1"/>
    <col min="7" max="8" width="13.425781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13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41</v>
      </c>
      <c r="B3" s="3"/>
      <c r="C3" s="3" t="s">
        <v>49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 x14ac:dyDescent="0.25">
      <c r="A4" s="3" t="s">
        <v>42</v>
      </c>
      <c r="B4" s="3"/>
      <c r="C4" s="40" t="s">
        <v>43</v>
      </c>
      <c r="D4" s="3"/>
      <c r="E4" s="3"/>
      <c r="F4" s="3"/>
      <c r="G4" s="38" t="s">
        <v>45</v>
      </c>
      <c r="H4" s="39">
        <v>3</v>
      </c>
      <c r="I4" s="1"/>
      <c r="J4" s="1"/>
      <c r="K4" s="1"/>
      <c r="L4" s="1"/>
    </row>
    <row r="5" spans="1:12" ht="15" x14ac:dyDescent="0.25">
      <c r="A5" s="14" t="s">
        <v>0</v>
      </c>
      <c r="B5" s="52" t="s">
        <v>1</v>
      </c>
      <c r="C5" s="52"/>
      <c r="D5" s="52"/>
      <c r="E5" s="52"/>
      <c r="F5" s="52"/>
      <c r="G5" s="27" t="s">
        <v>2</v>
      </c>
      <c r="H5" s="26" t="s">
        <v>3</v>
      </c>
      <c r="I5" s="1"/>
      <c r="J5" s="1"/>
      <c r="K5" s="1"/>
      <c r="L5" s="1"/>
    </row>
    <row r="6" spans="1:12" ht="15" x14ac:dyDescent="0.25">
      <c r="A6" s="15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28" t="s">
        <v>50</v>
      </c>
      <c r="H6" s="28" t="s">
        <v>50</v>
      </c>
      <c r="I6" s="1"/>
      <c r="J6" s="1"/>
      <c r="K6" s="1"/>
      <c r="L6" s="1"/>
    </row>
    <row r="7" spans="1:12" ht="25.5" customHeight="1" x14ac:dyDescent="0.2">
      <c r="A7" s="34" t="s">
        <v>40</v>
      </c>
      <c r="B7" s="44" t="s">
        <v>17</v>
      </c>
      <c r="C7" s="45"/>
      <c r="D7" s="45"/>
      <c r="E7" s="45"/>
      <c r="F7" s="46"/>
      <c r="G7" s="25" t="s">
        <v>18</v>
      </c>
      <c r="H7" s="31" t="s">
        <v>4</v>
      </c>
      <c r="I7" s="1"/>
      <c r="J7" s="1"/>
      <c r="K7" s="1"/>
      <c r="L7" s="1"/>
    </row>
    <row r="8" spans="1:12" ht="15" x14ac:dyDescent="0.2">
      <c r="A8" s="21" t="s">
        <v>5</v>
      </c>
      <c r="B8" s="50">
        <v>4</v>
      </c>
      <c r="C8" s="51"/>
      <c r="D8" s="51"/>
      <c r="E8" s="51"/>
      <c r="F8" s="51"/>
      <c r="G8" s="29"/>
      <c r="H8" s="24" t="s">
        <v>4</v>
      </c>
      <c r="I8" s="1"/>
      <c r="J8" s="1"/>
      <c r="K8" s="1"/>
      <c r="L8" s="1"/>
    </row>
    <row r="9" spans="1:12" ht="114" customHeight="1" x14ac:dyDescent="0.2">
      <c r="A9" s="22" t="s">
        <v>6</v>
      </c>
      <c r="B9" s="32" t="s">
        <v>27</v>
      </c>
      <c r="C9" s="32" t="s">
        <v>29</v>
      </c>
      <c r="D9" s="32" t="s">
        <v>33</v>
      </c>
      <c r="E9" s="32"/>
      <c r="F9" s="32"/>
      <c r="G9" s="30"/>
      <c r="H9" s="5" t="s">
        <v>4</v>
      </c>
      <c r="I9" s="1"/>
      <c r="J9" s="1"/>
      <c r="K9" s="1"/>
      <c r="L9" s="1"/>
    </row>
    <row r="10" spans="1:12" ht="15" x14ac:dyDescent="0.2">
      <c r="A10" s="21" t="s">
        <v>7</v>
      </c>
      <c r="B10" s="20">
        <v>24309</v>
      </c>
      <c r="C10" s="20">
        <v>24722.25</v>
      </c>
      <c r="D10" s="20">
        <v>25018.92</v>
      </c>
      <c r="E10" s="20"/>
      <c r="F10" s="20"/>
      <c r="G10" s="7">
        <f>SUM(B10:F10)/$H$4</f>
        <v>24683.39</v>
      </c>
      <c r="H10" s="7">
        <v>24683</v>
      </c>
      <c r="I10" s="1"/>
      <c r="J10" s="1"/>
      <c r="K10" s="1"/>
      <c r="L10" s="1"/>
    </row>
    <row r="11" spans="1:12" ht="15" x14ac:dyDescent="0.25">
      <c r="A11" s="23" t="s">
        <v>8</v>
      </c>
      <c r="B11" s="19">
        <f>B10*$B8</f>
        <v>97236</v>
      </c>
      <c r="C11" s="19">
        <f>C10*$B8</f>
        <v>98889</v>
      </c>
      <c r="D11" s="19">
        <f>D10*$B8</f>
        <v>100075.68</v>
      </c>
      <c r="E11" s="19">
        <f>E10*$B8</f>
        <v>0</v>
      </c>
      <c r="F11" s="19">
        <f>F10*$B8</f>
        <v>0</v>
      </c>
      <c r="G11" s="19"/>
      <c r="H11" s="8">
        <f>H10*$B8</f>
        <v>98732</v>
      </c>
      <c r="I11" s="1"/>
      <c r="J11" s="1"/>
      <c r="K11" s="1"/>
      <c r="L11" s="1"/>
    </row>
    <row r="12" spans="1:12" ht="25.5" customHeight="1" x14ac:dyDescent="0.2">
      <c r="A12" s="34" t="s">
        <v>40</v>
      </c>
      <c r="B12" s="44" t="s">
        <v>19</v>
      </c>
      <c r="C12" s="45"/>
      <c r="D12" s="45"/>
      <c r="E12" s="45"/>
      <c r="F12" s="46"/>
      <c r="G12" s="25" t="s">
        <v>20</v>
      </c>
      <c r="H12" s="31" t="s">
        <v>4</v>
      </c>
      <c r="I12" s="1"/>
      <c r="J12" s="1"/>
      <c r="K12" s="1"/>
      <c r="L12" s="1"/>
    </row>
    <row r="13" spans="1:12" ht="15" x14ac:dyDescent="0.2">
      <c r="A13" s="21" t="s">
        <v>5</v>
      </c>
      <c r="B13" s="47">
        <v>2</v>
      </c>
      <c r="C13" s="48"/>
      <c r="D13" s="48"/>
      <c r="E13" s="48"/>
      <c r="F13" s="49"/>
      <c r="G13" s="29"/>
      <c r="H13" s="24" t="s">
        <v>4</v>
      </c>
      <c r="I13" s="1"/>
      <c r="J13" s="1"/>
      <c r="K13" s="1"/>
      <c r="L13" s="1"/>
    </row>
    <row r="14" spans="1:12" ht="41.25" customHeight="1" x14ac:dyDescent="0.2">
      <c r="A14" s="22" t="s">
        <v>6</v>
      </c>
      <c r="B14" s="32" t="s">
        <v>28</v>
      </c>
      <c r="C14" s="32" t="s">
        <v>30</v>
      </c>
      <c r="D14" s="32" t="s">
        <v>30</v>
      </c>
      <c r="E14" s="32"/>
      <c r="F14" s="32"/>
      <c r="G14" s="30"/>
      <c r="H14" s="5" t="s">
        <v>4</v>
      </c>
      <c r="I14" s="1"/>
      <c r="J14" s="1"/>
      <c r="K14" s="1"/>
      <c r="L14" s="1"/>
    </row>
    <row r="15" spans="1:12" ht="15" x14ac:dyDescent="0.2">
      <c r="A15" s="21" t="s">
        <v>7</v>
      </c>
      <c r="B15" s="20">
        <v>7412</v>
      </c>
      <c r="C15" s="20">
        <v>7538</v>
      </c>
      <c r="D15" s="20">
        <v>7628.46</v>
      </c>
      <c r="E15" s="20"/>
      <c r="F15" s="20"/>
      <c r="G15" s="7">
        <f>SUM(B15:F15)/$H$4</f>
        <v>7526.1533333333327</v>
      </c>
      <c r="H15" s="7">
        <v>7526</v>
      </c>
      <c r="I15" s="1"/>
      <c r="J15" s="1"/>
      <c r="K15" s="1"/>
      <c r="L15" s="1"/>
    </row>
    <row r="16" spans="1:12" ht="15" x14ac:dyDescent="0.25">
      <c r="A16" s="23" t="s">
        <v>8</v>
      </c>
      <c r="B16" s="19">
        <f>B15*$B13</f>
        <v>14824</v>
      </c>
      <c r="C16" s="19">
        <f>C15*$B13</f>
        <v>15076</v>
      </c>
      <c r="D16" s="19">
        <f>D15*$B13</f>
        <v>15256.92</v>
      </c>
      <c r="E16" s="19">
        <f>E15*$B13</f>
        <v>0</v>
      </c>
      <c r="F16" s="19">
        <f>F15*$B13</f>
        <v>0</v>
      </c>
      <c r="G16" s="19"/>
      <c r="H16" s="8">
        <f>H15*$B13</f>
        <v>15052</v>
      </c>
      <c r="I16" s="1"/>
      <c r="J16" s="1"/>
      <c r="K16" s="1"/>
      <c r="L16" s="1"/>
    </row>
    <row r="17" spans="1:12" ht="25.5" customHeight="1" x14ac:dyDescent="0.2">
      <c r="A17" s="34" t="s">
        <v>40</v>
      </c>
      <c r="B17" s="44" t="s">
        <v>22</v>
      </c>
      <c r="C17" s="45"/>
      <c r="D17" s="45"/>
      <c r="E17" s="45"/>
      <c r="F17" s="46"/>
      <c r="G17" s="25" t="s">
        <v>21</v>
      </c>
      <c r="H17" s="31" t="s">
        <v>4</v>
      </c>
      <c r="I17" s="1"/>
      <c r="J17" s="1"/>
      <c r="K17" s="1"/>
      <c r="L17" s="1"/>
    </row>
    <row r="18" spans="1:12" ht="15" x14ac:dyDescent="0.2">
      <c r="A18" s="21" t="s">
        <v>5</v>
      </c>
      <c r="B18" s="50">
        <v>4</v>
      </c>
      <c r="C18" s="51"/>
      <c r="D18" s="51"/>
      <c r="E18" s="51"/>
      <c r="F18" s="51"/>
      <c r="G18" s="29"/>
      <c r="H18" s="24" t="s">
        <v>4</v>
      </c>
      <c r="I18" s="1"/>
      <c r="J18" s="1"/>
      <c r="K18" s="1"/>
      <c r="L18" s="1"/>
    </row>
    <row r="19" spans="1:12" ht="45.75" customHeight="1" x14ac:dyDescent="0.2">
      <c r="A19" s="22" t="s">
        <v>6</v>
      </c>
      <c r="B19" s="33" t="s">
        <v>23</v>
      </c>
      <c r="C19" s="33" t="s">
        <v>31</v>
      </c>
      <c r="D19" s="33" t="s">
        <v>34</v>
      </c>
      <c r="E19" s="33"/>
      <c r="F19" s="33"/>
      <c r="G19" s="30"/>
      <c r="H19" s="5" t="s">
        <v>4</v>
      </c>
      <c r="I19" s="1"/>
      <c r="J19" s="1"/>
      <c r="K19" s="1"/>
      <c r="L19" s="1"/>
    </row>
    <row r="20" spans="1:12" ht="15" x14ac:dyDescent="0.2">
      <c r="A20" s="21" t="s">
        <v>7</v>
      </c>
      <c r="B20" s="6">
        <v>16750</v>
      </c>
      <c r="C20" s="6">
        <v>17034.75</v>
      </c>
      <c r="D20" s="6">
        <v>17239.169999999998</v>
      </c>
      <c r="E20" s="6"/>
      <c r="F20" s="6"/>
      <c r="G20" s="7">
        <f>SUM(B20:F20)/$H$4</f>
        <v>17007.973333333332</v>
      </c>
      <c r="H20" s="7">
        <v>17008</v>
      </c>
      <c r="I20" s="1"/>
      <c r="J20" s="1"/>
      <c r="K20" s="1"/>
      <c r="L20" s="1"/>
    </row>
    <row r="21" spans="1:12" ht="15" x14ac:dyDescent="0.25">
      <c r="A21" s="23" t="s">
        <v>8</v>
      </c>
      <c r="B21" s="19">
        <f>B20*$B18</f>
        <v>67000</v>
      </c>
      <c r="C21" s="19">
        <f>C20*$B18</f>
        <v>68139</v>
      </c>
      <c r="D21" s="19">
        <f>D20*$B18</f>
        <v>68956.679999999993</v>
      </c>
      <c r="E21" s="19">
        <f>E20*$B18</f>
        <v>0</v>
      </c>
      <c r="F21" s="19">
        <f>F20*$B18</f>
        <v>0</v>
      </c>
      <c r="G21" s="19"/>
      <c r="H21" s="8">
        <f>H20*$B18</f>
        <v>68032</v>
      </c>
      <c r="I21" s="1"/>
      <c r="J21" s="1"/>
      <c r="K21" s="1"/>
      <c r="L21" s="1"/>
    </row>
    <row r="22" spans="1:12" ht="25.5" customHeight="1" x14ac:dyDescent="0.2">
      <c r="A22" s="34" t="s">
        <v>40</v>
      </c>
      <c r="B22" s="44" t="s">
        <v>25</v>
      </c>
      <c r="C22" s="45"/>
      <c r="D22" s="45"/>
      <c r="E22" s="45"/>
      <c r="F22" s="46"/>
      <c r="G22" s="25" t="s">
        <v>24</v>
      </c>
      <c r="H22" s="31" t="s">
        <v>4</v>
      </c>
      <c r="I22" s="1"/>
      <c r="J22" s="1"/>
      <c r="K22" s="1"/>
      <c r="L22" s="1"/>
    </row>
    <row r="23" spans="1:12" ht="15" x14ac:dyDescent="0.2">
      <c r="A23" s="21" t="s">
        <v>5</v>
      </c>
      <c r="B23" s="47">
        <v>1</v>
      </c>
      <c r="C23" s="48"/>
      <c r="D23" s="48"/>
      <c r="E23" s="48"/>
      <c r="F23" s="49"/>
      <c r="G23" s="29"/>
      <c r="H23" s="24" t="s">
        <v>4</v>
      </c>
      <c r="I23" s="1"/>
      <c r="J23" s="1"/>
      <c r="K23" s="1"/>
      <c r="L23" s="1"/>
    </row>
    <row r="24" spans="1:12" ht="165.75" customHeight="1" x14ac:dyDescent="0.2">
      <c r="A24" s="22" t="s">
        <v>6</v>
      </c>
      <c r="B24" s="32" t="s">
        <v>26</v>
      </c>
      <c r="C24" s="32" t="s">
        <v>32</v>
      </c>
      <c r="D24" s="32" t="s">
        <v>35</v>
      </c>
      <c r="E24" s="32"/>
      <c r="F24" s="32"/>
      <c r="G24" s="30"/>
      <c r="H24" s="5" t="s">
        <v>4</v>
      </c>
      <c r="I24" s="1"/>
      <c r="J24" s="1"/>
      <c r="K24" s="1"/>
      <c r="L24" s="1"/>
    </row>
    <row r="25" spans="1:12" ht="15" x14ac:dyDescent="0.2">
      <c r="A25" s="21" t="s">
        <v>7</v>
      </c>
      <c r="B25" s="20">
        <v>62961</v>
      </c>
      <c r="C25" s="20">
        <f>60369.12+1916.03+511.55+1234.64</f>
        <v>64031.340000000004</v>
      </c>
      <c r="D25" s="20">
        <f>61093.55+1939.02+517.69+1249.46</f>
        <v>64799.72</v>
      </c>
      <c r="E25" s="20"/>
      <c r="F25" s="20"/>
      <c r="G25" s="7">
        <f>SUM(B25:F25)/$H$4</f>
        <v>63930.686666666668</v>
      </c>
      <c r="H25" s="7">
        <v>63931</v>
      </c>
      <c r="I25" s="1"/>
      <c r="J25" s="1"/>
      <c r="K25" s="1"/>
      <c r="L25" s="1"/>
    </row>
    <row r="26" spans="1:12" ht="15" x14ac:dyDescent="0.25">
      <c r="A26" s="23" t="s">
        <v>8</v>
      </c>
      <c r="B26" s="19">
        <f>B25*$B23</f>
        <v>62961</v>
      </c>
      <c r="C26" s="19">
        <f>C25*$B23</f>
        <v>64031.340000000004</v>
      </c>
      <c r="D26" s="19">
        <f>D25*$B23</f>
        <v>64799.72</v>
      </c>
      <c r="E26" s="19">
        <f>E25*$B23</f>
        <v>0</v>
      </c>
      <c r="F26" s="19">
        <f>F25*$B23</f>
        <v>0</v>
      </c>
      <c r="G26" s="19"/>
      <c r="H26" s="8">
        <f>H25*$B23</f>
        <v>63931</v>
      </c>
      <c r="I26" s="1"/>
      <c r="J26" s="1"/>
      <c r="K26" s="1"/>
      <c r="L26" s="1"/>
    </row>
    <row r="27" spans="1:12" ht="25.5" customHeight="1" x14ac:dyDescent="0.2">
      <c r="A27" s="34" t="s">
        <v>40</v>
      </c>
      <c r="B27" s="44" t="s">
        <v>36</v>
      </c>
      <c r="C27" s="45"/>
      <c r="D27" s="45"/>
      <c r="E27" s="45"/>
      <c r="F27" s="46"/>
      <c r="G27" s="25" t="s">
        <v>21</v>
      </c>
      <c r="H27" s="31" t="s">
        <v>4</v>
      </c>
      <c r="I27" s="1"/>
      <c r="J27" s="1"/>
      <c r="K27" s="1"/>
      <c r="L27" s="1"/>
    </row>
    <row r="28" spans="1:12" ht="15" x14ac:dyDescent="0.2">
      <c r="A28" s="21" t="s">
        <v>5</v>
      </c>
      <c r="B28" s="50">
        <v>1</v>
      </c>
      <c r="C28" s="51"/>
      <c r="D28" s="51"/>
      <c r="E28" s="51"/>
      <c r="F28" s="51"/>
      <c r="G28" s="29"/>
      <c r="H28" s="24" t="s">
        <v>4</v>
      </c>
      <c r="I28" s="1"/>
      <c r="J28" s="1"/>
      <c r="K28" s="1"/>
      <c r="L28" s="1"/>
    </row>
    <row r="29" spans="1:12" ht="102.75" customHeight="1" x14ac:dyDescent="0.2">
      <c r="A29" s="22" t="s">
        <v>6</v>
      </c>
      <c r="B29" s="33" t="s">
        <v>37</v>
      </c>
      <c r="C29" s="33" t="s">
        <v>38</v>
      </c>
      <c r="D29" s="33" t="s">
        <v>39</v>
      </c>
      <c r="E29" s="33"/>
      <c r="F29" s="33"/>
      <c r="G29" s="30"/>
      <c r="H29" s="5" t="s">
        <v>4</v>
      </c>
      <c r="I29" s="1"/>
      <c r="J29" s="1"/>
      <c r="K29" s="1"/>
      <c r="L29" s="1"/>
    </row>
    <row r="30" spans="1:12" ht="15" x14ac:dyDescent="0.2">
      <c r="A30" s="21" t="s">
        <v>7</v>
      </c>
      <c r="B30" s="6">
        <f>54438+4397</f>
        <v>58835</v>
      </c>
      <c r="C30" s="6">
        <f>55363.45+4471.75</f>
        <v>59835.199999999997</v>
      </c>
      <c r="D30" s="6">
        <f>56027.81+4525.41</f>
        <v>60553.22</v>
      </c>
      <c r="E30" s="6"/>
      <c r="F30" s="6"/>
      <c r="G30" s="7">
        <f>SUM(B30:F30)/$H$4</f>
        <v>59741.139999999992</v>
      </c>
      <c r="H30" s="7">
        <v>59741</v>
      </c>
      <c r="I30" s="1"/>
      <c r="J30" s="1"/>
      <c r="K30" s="1"/>
      <c r="L30" s="1"/>
    </row>
    <row r="31" spans="1:12" ht="15.75" thickBot="1" x14ac:dyDescent="0.3">
      <c r="A31" s="35" t="s">
        <v>8</v>
      </c>
      <c r="B31" s="19">
        <f>B30*$B28</f>
        <v>58835</v>
      </c>
      <c r="C31" s="19">
        <f>C30*$B28</f>
        <v>59835.199999999997</v>
      </c>
      <c r="D31" s="19">
        <f>D30*$B28</f>
        <v>60553.22</v>
      </c>
      <c r="E31" s="19">
        <f>E30*$B28</f>
        <v>0</v>
      </c>
      <c r="F31" s="19">
        <f>F30*$B28</f>
        <v>0</v>
      </c>
      <c r="G31" s="19"/>
      <c r="H31" s="36">
        <f>H30*$B28</f>
        <v>59741</v>
      </c>
      <c r="I31" s="1"/>
      <c r="J31" s="1"/>
      <c r="K31" s="1"/>
      <c r="L31" s="1"/>
    </row>
    <row r="32" spans="1:12" ht="15" customHeight="1" thickBot="1" x14ac:dyDescent="0.25">
      <c r="A32" s="41" t="s">
        <v>12</v>
      </c>
      <c r="B32" s="42">
        <f>B11+B16+B21+B26+B31</f>
        <v>300856</v>
      </c>
      <c r="C32" s="42">
        <f t="shared" ref="C32:F32" si="0">C11+C16+C21+C26+C31</f>
        <v>305970.53999999998</v>
      </c>
      <c r="D32" s="42">
        <f t="shared" si="0"/>
        <v>309642.21999999997</v>
      </c>
      <c r="E32" s="42">
        <f t="shared" si="0"/>
        <v>0</v>
      </c>
      <c r="F32" s="42">
        <f t="shared" si="0"/>
        <v>0</v>
      </c>
      <c r="G32" s="43"/>
      <c r="H32" s="43"/>
      <c r="I32" s="1"/>
      <c r="J32" s="1"/>
      <c r="K32" s="1"/>
      <c r="L32" s="1"/>
    </row>
    <row r="33" spans="1:13" ht="25.5" customHeight="1" x14ac:dyDescent="0.2">
      <c r="A33" s="37" t="s">
        <v>15</v>
      </c>
      <c r="B33" s="56" t="s">
        <v>9</v>
      </c>
      <c r="C33" s="56"/>
      <c r="D33" s="56"/>
      <c r="E33" s="57" t="s">
        <v>44</v>
      </c>
      <c r="F33" s="58"/>
      <c r="G33" s="58"/>
      <c r="H33" s="59"/>
    </row>
    <row r="34" spans="1:13" ht="25.5" customHeight="1" x14ac:dyDescent="0.2">
      <c r="A34" s="12">
        <v>1</v>
      </c>
      <c r="B34" s="53" t="s">
        <v>10</v>
      </c>
      <c r="C34" s="54"/>
      <c r="D34" s="55"/>
      <c r="E34" s="60" t="s">
        <v>51</v>
      </c>
      <c r="F34" s="61"/>
      <c r="G34" s="61"/>
      <c r="H34" s="62"/>
      <c r="I34" s="1"/>
      <c r="J34" s="1"/>
      <c r="K34" s="1"/>
      <c r="L34" s="1"/>
    </row>
    <row r="35" spans="1:13" ht="25.5" customHeight="1" x14ac:dyDescent="0.2">
      <c r="A35" s="12">
        <v>2</v>
      </c>
      <c r="B35" s="53" t="s">
        <v>11</v>
      </c>
      <c r="C35" s="54"/>
      <c r="D35" s="55"/>
      <c r="E35" s="63" t="s">
        <v>53</v>
      </c>
      <c r="F35" s="64"/>
      <c r="G35" s="64"/>
      <c r="H35" s="65"/>
      <c r="I35" s="1"/>
      <c r="J35" s="1"/>
      <c r="K35" s="1"/>
      <c r="L35" s="1"/>
    </row>
    <row r="36" spans="1:13" ht="25.5" customHeight="1" x14ac:dyDescent="0.2">
      <c r="A36" s="12">
        <v>3</v>
      </c>
      <c r="B36" s="53" t="s">
        <v>16</v>
      </c>
      <c r="C36" s="54"/>
      <c r="D36" s="55"/>
      <c r="E36" s="66" t="s">
        <v>52</v>
      </c>
      <c r="F36" s="67"/>
      <c r="G36" s="67"/>
      <c r="H36" s="68"/>
      <c r="I36" s="1"/>
      <c r="J36" s="1"/>
      <c r="K36" s="1"/>
      <c r="L36" s="1"/>
    </row>
    <row r="37" spans="1:13" ht="25.5" customHeight="1" x14ac:dyDescent="0.2">
      <c r="A37" s="12">
        <v>4</v>
      </c>
      <c r="B37" s="53"/>
      <c r="C37" s="54"/>
      <c r="D37" s="55"/>
      <c r="E37" s="60"/>
      <c r="F37" s="61"/>
      <c r="G37" s="61"/>
      <c r="H37" s="62"/>
      <c r="I37" s="1"/>
      <c r="J37" s="1"/>
      <c r="K37" s="1"/>
      <c r="L37" s="1"/>
    </row>
    <row r="38" spans="1:13" ht="25.5" customHeight="1" x14ac:dyDescent="0.2">
      <c r="A38" s="12">
        <v>5</v>
      </c>
      <c r="B38" s="53"/>
      <c r="C38" s="54"/>
      <c r="D38" s="55"/>
      <c r="E38" s="66"/>
      <c r="F38" s="67"/>
      <c r="G38" s="67"/>
      <c r="H38" s="68"/>
      <c r="I38" s="1"/>
      <c r="J38" s="1"/>
      <c r="K38" s="1"/>
      <c r="L38" s="1"/>
    </row>
    <row r="39" spans="1:13" s="9" customFormat="1" ht="15" x14ac:dyDescent="0.25">
      <c r="A39" s="16" t="s">
        <v>46</v>
      </c>
      <c r="B39" s="16"/>
      <c r="C39" s="16"/>
      <c r="D39" s="16"/>
      <c r="E39" s="16"/>
      <c r="F39" s="16"/>
      <c r="G39" s="10" t="s">
        <v>48</v>
      </c>
      <c r="H39" s="17">
        <f>H11+H16+H21+H26+H31</f>
        <v>305488</v>
      </c>
      <c r="I39" s="11"/>
      <c r="J39" s="11"/>
      <c r="K39" s="11"/>
      <c r="L39" s="11"/>
      <c r="M39" s="11"/>
    </row>
    <row r="40" spans="1:13" s="9" customFormat="1" ht="15" x14ac:dyDescent="0.25">
      <c r="A40" s="16"/>
      <c r="B40" s="16"/>
      <c r="C40" s="16"/>
      <c r="D40" s="16"/>
      <c r="E40" s="16"/>
      <c r="F40" s="16"/>
      <c r="G40" s="16"/>
      <c r="H40" s="16"/>
    </row>
    <row r="41" spans="1:13" ht="15" x14ac:dyDescent="0.25">
      <c r="A41" s="16" t="s">
        <v>47</v>
      </c>
      <c r="B41" s="18"/>
      <c r="C41" s="18"/>
      <c r="D41" s="18"/>
      <c r="E41" s="18"/>
      <c r="F41" s="18"/>
      <c r="G41" s="18"/>
      <c r="H41" s="10" t="s">
        <v>14</v>
      </c>
      <c r="I41" s="1"/>
      <c r="J41" s="1"/>
      <c r="K41" s="1"/>
      <c r="L41" s="1"/>
    </row>
  </sheetData>
  <sheetProtection selectLockedCells="1" selectUnlockedCells="1"/>
  <mergeCells count="23">
    <mergeCell ref="B38:D38"/>
    <mergeCell ref="B33:D33"/>
    <mergeCell ref="B34:D34"/>
    <mergeCell ref="B35:D35"/>
    <mergeCell ref="E33:H33"/>
    <mergeCell ref="B36:D36"/>
    <mergeCell ref="B37:D37"/>
    <mergeCell ref="E34:H34"/>
    <mergeCell ref="E35:H35"/>
    <mergeCell ref="E36:H36"/>
    <mergeCell ref="E37:H37"/>
    <mergeCell ref="E38:H38"/>
    <mergeCell ref="B22:F22"/>
    <mergeCell ref="B23:F23"/>
    <mergeCell ref="B27:F27"/>
    <mergeCell ref="B28:F28"/>
    <mergeCell ref="B5:F5"/>
    <mergeCell ref="B12:F12"/>
    <mergeCell ref="B17:F17"/>
    <mergeCell ref="B13:F13"/>
    <mergeCell ref="B18:F18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2014-03-19T09:46:13Z</cp:lastPrinted>
  <dcterms:created xsi:type="dcterms:W3CDTF">2012-04-02T10:33:59Z</dcterms:created>
  <dcterms:modified xsi:type="dcterms:W3CDTF">2014-03-19T09:52:14Z</dcterms:modified>
</cp:coreProperties>
</file>